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3290_61301eccdf74d" sheetId="1" r:id="rId1"/>
  </sheets>
  <definedNames>
    <definedName name="_xlnm.Print_Titles" localSheetId="0">'3290_61301eccdf74d'!$3:$3</definedName>
    <definedName name="_xlnm._FilterDatabase" localSheetId="0" hidden="1">'3290_61301eccdf74d'!$B$3:$E$90</definedName>
  </definedNames>
  <calcPr fullCalcOnLoad="1"/>
</workbook>
</file>

<file path=xl/sharedStrings.xml><?xml version="1.0" encoding="utf-8"?>
<sst xmlns="http://schemas.openxmlformats.org/spreadsheetml/2006/main" count="96" uniqueCount="17">
  <si>
    <t xml:space="preserve">  附件1：</t>
  </si>
  <si>
    <t>2021年度淮北市相山区教育系统公开引进高校优秀毕业生面试考生名单</t>
  </si>
  <si>
    <t>序号</t>
  </si>
  <si>
    <t>岗位代码</t>
  </si>
  <si>
    <t>岗位名称</t>
  </si>
  <si>
    <t>姓名</t>
  </si>
  <si>
    <t>性别</t>
  </si>
  <si>
    <t>报考号</t>
  </si>
  <si>
    <t>备注</t>
  </si>
  <si>
    <t>小学语文</t>
  </si>
  <si>
    <t>小学数学</t>
  </si>
  <si>
    <t>小学体育</t>
  </si>
  <si>
    <t>初中语文</t>
  </si>
  <si>
    <t>初中数学</t>
  </si>
  <si>
    <t>初中物理</t>
  </si>
  <si>
    <t>初中政治</t>
  </si>
  <si>
    <t>初中体育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</si>
</sst>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87">
      <selection activeCell="C93" sqref="C93"/>
    </sheetView>
  </sheetViews>
  <sheetFormatPr defaultColWidth="9.00390625" defaultRowHeight="15" customHeight="1"/>
  <cols>
    <col min="1" max="1" width="5.140625" style="4" customWidth="1"/>
    <col min="2" max="2" width="11.28125" style="4" customWidth="1"/>
    <col min="3" max="3" width="12.28125" style="4" customWidth="1"/>
    <col min="4" max="4" width="9.7109375" style="4" customWidth="1"/>
    <col min="5" max="5" width="6.7109375" style="4" customWidth="1"/>
    <col min="6" max="6" width="27.8515625" style="4" customWidth="1"/>
    <col min="7" max="16384" width="9.00390625" style="4" customWidth="1"/>
  </cols>
  <sheetData>
    <row r="1" spans="1:7" ht="15" customHeight="1">
      <c r="A1" s="5" t="s">
        <v>0</v>
      </c>
      <c r="B1" s="5"/>
      <c r="C1" s="5"/>
      <c r="D1" s="5"/>
      <c r="E1" s="5"/>
      <c r="F1" s="5"/>
      <c r="G1" s="5"/>
    </row>
    <row r="2" spans="1:7" ht="66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1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2" customFormat="1" ht="19.5" customHeight="1">
      <c r="A4" s="8">
        <v>1</v>
      </c>
      <c r="B4" s="8" t="str">
        <f aca="true" t="shared" si="0" ref="B4:B23">"003001"</f>
        <v>003001</v>
      </c>
      <c r="C4" s="8" t="s">
        <v>9</v>
      </c>
      <c r="D4" s="8" t="str">
        <f>"陈伟敏"</f>
        <v>陈伟敏</v>
      </c>
      <c r="E4" s="8" t="str">
        <f aca="true" t="shared" si="1" ref="E4:E18">"女"</f>
        <v>女</v>
      </c>
      <c r="F4" s="8" t="str">
        <f>"32902021082708114824409"</f>
        <v>32902021082708114824409</v>
      </c>
      <c r="G4" s="8"/>
    </row>
    <row r="5" spans="1:7" s="2" customFormat="1" ht="19.5" customHeight="1">
      <c r="A5" s="8">
        <v>2</v>
      </c>
      <c r="B5" s="8" t="str">
        <f t="shared" si="0"/>
        <v>003001</v>
      </c>
      <c r="C5" s="8" t="s">
        <v>9</v>
      </c>
      <c r="D5" s="8" t="str">
        <f>"王姬"</f>
        <v>王姬</v>
      </c>
      <c r="E5" s="8" t="str">
        <f t="shared" si="1"/>
        <v>女</v>
      </c>
      <c r="F5" s="8" t="str">
        <f>"32902021082714101725525"</f>
        <v>32902021082714101725525</v>
      </c>
      <c r="G5" s="8"/>
    </row>
    <row r="6" spans="1:7" ht="19.5" customHeight="1">
      <c r="A6" s="9">
        <v>3</v>
      </c>
      <c r="B6" s="9" t="str">
        <f t="shared" si="0"/>
        <v>003001</v>
      </c>
      <c r="C6" s="9" t="s">
        <v>9</v>
      </c>
      <c r="D6" s="9" t="str">
        <f>"侯玮婷"</f>
        <v>侯玮婷</v>
      </c>
      <c r="E6" s="9" t="str">
        <f t="shared" si="1"/>
        <v>女</v>
      </c>
      <c r="F6" s="9" t="str">
        <f>"32902021082715440025600"</f>
        <v>32902021082715440025600</v>
      </c>
      <c r="G6" s="9"/>
    </row>
    <row r="7" spans="1:7" s="3" customFormat="1" ht="19.5" customHeight="1">
      <c r="A7" s="8">
        <v>4</v>
      </c>
      <c r="B7" s="10" t="str">
        <f t="shared" si="0"/>
        <v>003001</v>
      </c>
      <c r="C7" s="10" t="s">
        <v>9</v>
      </c>
      <c r="D7" s="10" t="str">
        <f>"史正慧"</f>
        <v>史正慧</v>
      </c>
      <c r="E7" s="10" t="str">
        <f t="shared" si="1"/>
        <v>女</v>
      </c>
      <c r="F7" s="10" t="str">
        <f>"32902021082716064925618"</f>
        <v>32902021082716064925618</v>
      </c>
      <c r="G7" s="11"/>
    </row>
    <row r="8" spans="1:7" s="3" customFormat="1" ht="19.5" customHeight="1">
      <c r="A8" s="8">
        <v>5</v>
      </c>
      <c r="B8" s="10" t="str">
        <f t="shared" si="0"/>
        <v>003001</v>
      </c>
      <c r="C8" s="10" t="s">
        <v>9</v>
      </c>
      <c r="D8" s="10" t="str">
        <f>"龙慧婷"</f>
        <v>龙慧婷</v>
      </c>
      <c r="E8" s="10" t="str">
        <f t="shared" si="1"/>
        <v>女</v>
      </c>
      <c r="F8" s="10" t="str">
        <f>"32902021082716194825627"</f>
        <v>32902021082716194825627</v>
      </c>
      <c r="G8" s="11"/>
    </row>
    <row r="9" spans="1:7" s="3" customFormat="1" ht="19.5" customHeight="1">
      <c r="A9" s="9">
        <v>6</v>
      </c>
      <c r="B9" s="10" t="str">
        <f t="shared" si="0"/>
        <v>003001</v>
      </c>
      <c r="C9" s="10" t="s">
        <v>9</v>
      </c>
      <c r="D9" s="10" t="str">
        <f>"白巧玲"</f>
        <v>白巧玲</v>
      </c>
      <c r="E9" s="10" t="str">
        <f t="shared" si="1"/>
        <v>女</v>
      </c>
      <c r="F9" s="10" t="str">
        <f>"32902021082718443125684"</f>
        <v>32902021082718443125684</v>
      </c>
      <c r="G9" s="11"/>
    </row>
    <row r="10" spans="1:7" s="3" customFormat="1" ht="19.5" customHeight="1">
      <c r="A10" s="8">
        <v>7</v>
      </c>
      <c r="B10" s="10" t="str">
        <f t="shared" si="0"/>
        <v>003001</v>
      </c>
      <c r="C10" s="10" t="s">
        <v>9</v>
      </c>
      <c r="D10" s="10" t="str">
        <f>"韩曼曼"</f>
        <v>韩曼曼</v>
      </c>
      <c r="E10" s="10" t="str">
        <f t="shared" si="1"/>
        <v>女</v>
      </c>
      <c r="F10" s="10" t="str">
        <f>"32902021082718535925687"</f>
        <v>32902021082718535925687</v>
      </c>
      <c r="G10" s="11"/>
    </row>
    <row r="11" spans="1:7" s="3" customFormat="1" ht="19.5" customHeight="1">
      <c r="A11" s="8">
        <v>8</v>
      </c>
      <c r="B11" s="10" t="str">
        <f t="shared" si="0"/>
        <v>003001</v>
      </c>
      <c r="C11" s="10" t="s">
        <v>9</v>
      </c>
      <c r="D11" s="10" t="str">
        <f>"张言雯"</f>
        <v>张言雯</v>
      </c>
      <c r="E11" s="10" t="str">
        <f t="shared" si="1"/>
        <v>女</v>
      </c>
      <c r="F11" s="10" t="str">
        <f>"32902021082815171726874"</f>
        <v>32902021082815171726874</v>
      </c>
      <c r="G11" s="11"/>
    </row>
    <row r="12" spans="1:7" s="3" customFormat="1" ht="19.5" customHeight="1">
      <c r="A12" s="9">
        <v>9</v>
      </c>
      <c r="B12" s="10" t="str">
        <f t="shared" si="0"/>
        <v>003001</v>
      </c>
      <c r="C12" s="10" t="s">
        <v>9</v>
      </c>
      <c r="D12" s="10" t="str">
        <f>"赵璧予"</f>
        <v>赵璧予</v>
      </c>
      <c r="E12" s="10" t="str">
        <f t="shared" si="1"/>
        <v>女</v>
      </c>
      <c r="F12" s="10" t="str">
        <f>"32902021082817182027086"</f>
        <v>32902021082817182027086</v>
      </c>
      <c r="G12" s="11"/>
    </row>
    <row r="13" spans="1:7" s="3" customFormat="1" ht="19.5" customHeight="1">
      <c r="A13" s="8">
        <v>10</v>
      </c>
      <c r="B13" s="10" t="str">
        <f t="shared" si="0"/>
        <v>003001</v>
      </c>
      <c r="C13" s="10" t="s">
        <v>9</v>
      </c>
      <c r="D13" s="10" t="str">
        <f>"陈蒙蒙"</f>
        <v>陈蒙蒙</v>
      </c>
      <c r="E13" s="10" t="str">
        <f t="shared" si="1"/>
        <v>女</v>
      </c>
      <c r="F13" s="10" t="str">
        <f>"32902021082822165827449"</f>
        <v>32902021082822165827449</v>
      </c>
      <c r="G13" s="11"/>
    </row>
    <row r="14" spans="1:7" s="3" customFormat="1" ht="19.5" customHeight="1">
      <c r="A14" s="8">
        <v>11</v>
      </c>
      <c r="B14" s="10" t="str">
        <f t="shared" si="0"/>
        <v>003001</v>
      </c>
      <c r="C14" s="10" t="s">
        <v>9</v>
      </c>
      <c r="D14" s="10" t="str">
        <f>"李晓玉"</f>
        <v>李晓玉</v>
      </c>
      <c r="E14" s="10" t="str">
        <f t="shared" si="1"/>
        <v>女</v>
      </c>
      <c r="F14" s="10" t="str">
        <f>"32902021082910191727679"</f>
        <v>32902021082910191727679</v>
      </c>
      <c r="G14" s="11"/>
    </row>
    <row r="15" spans="1:7" s="3" customFormat="1" ht="19.5" customHeight="1">
      <c r="A15" s="9">
        <v>12</v>
      </c>
      <c r="B15" s="10" t="str">
        <f t="shared" si="0"/>
        <v>003001</v>
      </c>
      <c r="C15" s="10" t="s">
        <v>9</v>
      </c>
      <c r="D15" s="10" t="str">
        <f>"丁一诺"</f>
        <v>丁一诺</v>
      </c>
      <c r="E15" s="10" t="str">
        <f t="shared" si="1"/>
        <v>女</v>
      </c>
      <c r="F15" s="10" t="str">
        <f>"32902021083010520928817"</f>
        <v>32902021083010520928817</v>
      </c>
      <c r="G15" s="11"/>
    </row>
    <row r="16" spans="1:7" s="3" customFormat="1" ht="19.5" customHeight="1">
      <c r="A16" s="8">
        <v>13</v>
      </c>
      <c r="B16" s="10" t="str">
        <f t="shared" si="0"/>
        <v>003001</v>
      </c>
      <c r="C16" s="10" t="s">
        <v>9</v>
      </c>
      <c r="D16" s="10" t="str">
        <f>"李秋冉"</f>
        <v>李秋冉</v>
      </c>
      <c r="E16" s="10" t="str">
        <f t="shared" si="1"/>
        <v>女</v>
      </c>
      <c r="F16" s="10" t="str">
        <f>"32902021083011080728848"</f>
        <v>32902021083011080728848</v>
      </c>
      <c r="G16" s="11"/>
    </row>
    <row r="17" spans="1:7" s="3" customFormat="1" ht="19.5" customHeight="1">
      <c r="A17" s="8">
        <v>14</v>
      </c>
      <c r="B17" s="10" t="str">
        <f t="shared" si="0"/>
        <v>003001</v>
      </c>
      <c r="C17" s="10" t="s">
        <v>9</v>
      </c>
      <c r="D17" s="10" t="str">
        <f>"王小曼"</f>
        <v>王小曼</v>
      </c>
      <c r="E17" s="10" t="str">
        <f t="shared" si="1"/>
        <v>女</v>
      </c>
      <c r="F17" s="10" t="str">
        <f>"32902021083020364429530"</f>
        <v>32902021083020364429530</v>
      </c>
      <c r="G17" s="11"/>
    </row>
    <row r="18" spans="1:7" s="3" customFormat="1" ht="19.5" customHeight="1">
      <c r="A18" s="9">
        <v>15</v>
      </c>
      <c r="B18" s="10" t="str">
        <f t="shared" si="0"/>
        <v>003001</v>
      </c>
      <c r="C18" s="10" t="s">
        <v>9</v>
      </c>
      <c r="D18" s="10" t="str">
        <f>"王露"</f>
        <v>王露</v>
      </c>
      <c r="E18" s="10" t="str">
        <f t="shared" si="1"/>
        <v>女</v>
      </c>
      <c r="F18" s="10" t="str">
        <f>"32902021083023275929643"</f>
        <v>32902021083023275929643</v>
      </c>
      <c r="G18" s="11"/>
    </row>
    <row r="19" spans="1:7" s="3" customFormat="1" ht="19.5" customHeight="1">
      <c r="A19" s="8">
        <v>16</v>
      </c>
      <c r="B19" s="10" t="str">
        <f t="shared" si="0"/>
        <v>003001</v>
      </c>
      <c r="C19" s="10" t="s">
        <v>9</v>
      </c>
      <c r="D19" s="10" t="str">
        <f>"张超"</f>
        <v>张超</v>
      </c>
      <c r="E19" s="10" t="str">
        <f>"男"</f>
        <v>男</v>
      </c>
      <c r="F19" s="10" t="str">
        <f>"32902021083111121929838"</f>
        <v>32902021083111121929838</v>
      </c>
      <c r="G19" s="11"/>
    </row>
    <row r="20" spans="1:7" s="3" customFormat="1" ht="19.5" customHeight="1">
      <c r="A20" s="8">
        <v>17</v>
      </c>
      <c r="B20" s="10" t="str">
        <f t="shared" si="0"/>
        <v>003001</v>
      </c>
      <c r="C20" s="10" t="s">
        <v>9</v>
      </c>
      <c r="D20" s="10" t="str">
        <f>"黄梦洁"</f>
        <v>黄梦洁</v>
      </c>
      <c r="E20" s="10" t="str">
        <f aca="true" t="shared" si="2" ref="E20:E30">"女"</f>
        <v>女</v>
      </c>
      <c r="F20" s="10" t="str">
        <f>"32902021083111470829863"</f>
        <v>32902021083111470829863</v>
      </c>
      <c r="G20" s="11"/>
    </row>
    <row r="21" spans="1:7" s="3" customFormat="1" ht="19.5" customHeight="1">
      <c r="A21" s="9">
        <v>18</v>
      </c>
      <c r="B21" s="10" t="str">
        <f t="shared" si="0"/>
        <v>003001</v>
      </c>
      <c r="C21" s="10" t="s">
        <v>9</v>
      </c>
      <c r="D21" s="10" t="str">
        <f>"高维"</f>
        <v>高维</v>
      </c>
      <c r="E21" s="10" t="str">
        <f t="shared" si="2"/>
        <v>女</v>
      </c>
      <c r="F21" s="10" t="str">
        <f>"32902021083114084629937"</f>
        <v>32902021083114084629937</v>
      </c>
      <c r="G21" s="11"/>
    </row>
    <row r="22" spans="1:7" s="3" customFormat="1" ht="19.5" customHeight="1">
      <c r="A22" s="8">
        <v>19</v>
      </c>
      <c r="B22" s="10" t="str">
        <f t="shared" si="0"/>
        <v>003001</v>
      </c>
      <c r="C22" s="10" t="s">
        <v>9</v>
      </c>
      <c r="D22" s="10" t="str">
        <f>"李苗苗"</f>
        <v>李苗苗</v>
      </c>
      <c r="E22" s="10" t="str">
        <f t="shared" si="2"/>
        <v>女</v>
      </c>
      <c r="F22" s="10" t="str">
        <f>"32902021083114400229961"</f>
        <v>32902021083114400229961</v>
      </c>
      <c r="G22" s="11"/>
    </row>
    <row r="23" spans="1:7" s="3" customFormat="1" ht="19.5" customHeight="1">
      <c r="A23" s="8">
        <v>20</v>
      </c>
      <c r="B23" s="10" t="str">
        <f t="shared" si="0"/>
        <v>003001</v>
      </c>
      <c r="C23" s="10" t="s">
        <v>9</v>
      </c>
      <c r="D23" s="10" t="str">
        <f>"任惠惠"</f>
        <v>任惠惠</v>
      </c>
      <c r="E23" s="10" t="str">
        <f t="shared" si="2"/>
        <v>女</v>
      </c>
      <c r="F23" s="10" t="str">
        <f>"32902021083117590830661"</f>
        <v>32902021083117590830661</v>
      </c>
      <c r="G23" s="11"/>
    </row>
    <row r="24" spans="1:7" s="3" customFormat="1" ht="19.5" customHeight="1">
      <c r="A24" s="9">
        <v>21</v>
      </c>
      <c r="B24" s="10" t="str">
        <f aca="true" t="shared" si="3" ref="B24:B42">"003002"</f>
        <v>003002</v>
      </c>
      <c r="C24" s="10" t="s">
        <v>10</v>
      </c>
      <c r="D24" s="10" t="str">
        <f>"孟玲莉"</f>
        <v>孟玲莉</v>
      </c>
      <c r="E24" s="10" t="str">
        <f t="shared" si="2"/>
        <v>女</v>
      </c>
      <c r="F24" s="10" t="str">
        <f>"32902021082709023424425"</f>
        <v>32902021082709023424425</v>
      </c>
      <c r="G24" s="11"/>
    </row>
    <row r="25" spans="1:7" s="3" customFormat="1" ht="19.5" customHeight="1">
      <c r="A25" s="8">
        <v>22</v>
      </c>
      <c r="B25" s="10" t="str">
        <f t="shared" si="3"/>
        <v>003002</v>
      </c>
      <c r="C25" s="10" t="s">
        <v>10</v>
      </c>
      <c r="D25" s="10" t="str">
        <f>"耿婉"</f>
        <v>耿婉</v>
      </c>
      <c r="E25" s="10" t="str">
        <f t="shared" si="2"/>
        <v>女</v>
      </c>
      <c r="F25" s="10" t="str">
        <f>"32902021082710132925314"</f>
        <v>32902021082710132925314</v>
      </c>
      <c r="G25" s="11"/>
    </row>
    <row r="26" spans="1:7" s="3" customFormat="1" ht="19.5" customHeight="1">
      <c r="A26" s="8">
        <v>23</v>
      </c>
      <c r="B26" s="10" t="str">
        <f t="shared" si="3"/>
        <v>003002</v>
      </c>
      <c r="C26" s="10" t="s">
        <v>10</v>
      </c>
      <c r="D26" s="10" t="str">
        <f>"黄欢欢"</f>
        <v>黄欢欢</v>
      </c>
      <c r="E26" s="10" t="str">
        <f t="shared" si="2"/>
        <v>女</v>
      </c>
      <c r="F26" s="10" t="str">
        <f>"32902021082710275025337"</f>
        <v>32902021082710275025337</v>
      </c>
      <c r="G26" s="11"/>
    </row>
    <row r="27" spans="1:7" s="3" customFormat="1" ht="19.5" customHeight="1">
      <c r="A27" s="9">
        <v>24</v>
      </c>
      <c r="B27" s="10" t="str">
        <f t="shared" si="3"/>
        <v>003002</v>
      </c>
      <c r="C27" s="10" t="s">
        <v>10</v>
      </c>
      <c r="D27" s="10" t="str">
        <f>"刘子蒙"</f>
        <v>刘子蒙</v>
      </c>
      <c r="E27" s="10" t="str">
        <f t="shared" si="2"/>
        <v>女</v>
      </c>
      <c r="F27" s="10" t="str">
        <f>"32902021082712404125468"</f>
        <v>32902021082712404125468</v>
      </c>
      <c r="G27" s="11"/>
    </row>
    <row r="28" spans="1:7" s="3" customFormat="1" ht="19.5" customHeight="1">
      <c r="A28" s="8">
        <v>25</v>
      </c>
      <c r="B28" s="10" t="str">
        <f t="shared" si="3"/>
        <v>003002</v>
      </c>
      <c r="C28" s="10" t="s">
        <v>10</v>
      </c>
      <c r="D28" s="10" t="str">
        <f>"丁雪如"</f>
        <v>丁雪如</v>
      </c>
      <c r="E28" s="10" t="str">
        <f t="shared" si="2"/>
        <v>女</v>
      </c>
      <c r="F28" s="10" t="str">
        <f>"32902021082713564225514"</f>
        <v>32902021082713564225514</v>
      </c>
      <c r="G28" s="11"/>
    </row>
    <row r="29" spans="1:7" s="3" customFormat="1" ht="19.5" customHeight="1">
      <c r="A29" s="8">
        <v>26</v>
      </c>
      <c r="B29" s="10" t="str">
        <f t="shared" si="3"/>
        <v>003002</v>
      </c>
      <c r="C29" s="10" t="s">
        <v>10</v>
      </c>
      <c r="D29" s="10" t="str">
        <f>"朱雪皎"</f>
        <v>朱雪皎</v>
      </c>
      <c r="E29" s="10" t="str">
        <f t="shared" si="2"/>
        <v>女</v>
      </c>
      <c r="F29" s="10" t="str">
        <f>"32902021082722394525789"</f>
        <v>32902021082722394525789</v>
      </c>
      <c r="G29" s="11"/>
    </row>
    <row r="30" spans="1:7" s="3" customFormat="1" ht="19.5" customHeight="1">
      <c r="A30" s="9">
        <v>27</v>
      </c>
      <c r="B30" s="10" t="str">
        <f t="shared" si="3"/>
        <v>003002</v>
      </c>
      <c r="C30" s="10" t="s">
        <v>10</v>
      </c>
      <c r="D30" s="10" t="str">
        <f>"陈金妹"</f>
        <v>陈金妹</v>
      </c>
      <c r="E30" s="10" t="str">
        <f t="shared" si="2"/>
        <v>女</v>
      </c>
      <c r="F30" s="10" t="str">
        <f>"32902021082723125225797"</f>
        <v>32902021082723125225797</v>
      </c>
      <c r="G30" s="11"/>
    </row>
    <row r="31" spans="1:7" s="3" customFormat="1" ht="19.5" customHeight="1">
      <c r="A31" s="8">
        <v>28</v>
      </c>
      <c r="B31" s="10" t="str">
        <f t="shared" si="3"/>
        <v>003002</v>
      </c>
      <c r="C31" s="10" t="s">
        <v>10</v>
      </c>
      <c r="D31" s="10" t="str">
        <f>"李仁超"</f>
        <v>李仁超</v>
      </c>
      <c r="E31" s="10" t="str">
        <f>"男"</f>
        <v>男</v>
      </c>
      <c r="F31" s="10" t="str">
        <f>"32902021082811471426487"</f>
        <v>32902021082811471426487</v>
      </c>
      <c r="G31" s="11"/>
    </row>
    <row r="32" spans="1:7" s="3" customFormat="1" ht="19.5" customHeight="1">
      <c r="A32" s="8">
        <v>29</v>
      </c>
      <c r="B32" s="10" t="str">
        <f t="shared" si="3"/>
        <v>003002</v>
      </c>
      <c r="C32" s="10" t="s">
        <v>10</v>
      </c>
      <c r="D32" s="10" t="str">
        <f>"马秋雨"</f>
        <v>马秋雨</v>
      </c>
      <c r="E32" s="10" t="str">
        <f aca="true" t="shared" si="4" ref="E32:E42">"女"</f>
        <v>女</v>
      </c>
      <c r="F32" s="10" t="str">
        <f>"32902021082817463727127"</f>
        <v>32902021082817463727127</v>
      </c>
      <c r="G32" s="11"/>
    </row>
    <row r="33" spans="1:7" s="3" customFormat="1" ht="19.5" customHeight="1">
      <c r="A33" s="9">
        <v>30</v>
      </c>
      <c r="B33" s="10" t="str">
        <f t="shared" si="3"/>
        <v>003002</v>
      </c>
      <c r="C33" s="10" t="s">
        <v>10</v>
      </c>
      <c r="D33" s="10" t="str">
        <f>"刘姣姣"</f>
        <v>刘姣姣</v>
      </c>
      <c r="E33" s="10" t="str">
        <f t="shared" si="4"/>
        <v>女</v>
      </c>
      <c r="F33" s="10" t="str">
        <f>"32902021082821274527396"</f>
        <v>32902021082821274527396</v>
      </c>
      <c r="G33" s="11"/>
    </row>
    <row r="34" spans="1:7" s="3" customFormat="1" ht="19.5" customHeight="1">
      <c r="A34" s="8">
        <v>31</v>
      </c>
      <c r="B34" s="10" t="str">
        <f t="shared" si="3"/>
        <v>003002</v>
      </c>
      <c r="C34" s="10" t="s">
        <v>10</v>
      </c>
      <c r="D34" s="10" t="str">
        <f>"卞冬格"</f>
        <v>卞冬格</v>
      </c>
      <c r="E34" s="10" t="str">
        <f t="shared" si="4"/>
        <v>女</v>
      </c>
      <c r="F34" s="10" t="str">
        <f>"32902021082915374628012"</f>
        <v>32902021082915374628012</v>
      </c>
      <c r="G34" s="11"/>
    </row>
    <row r="35" spans="1:7" s="3" customFormat="1" ht="19.5" customHeight="1">
      <c r="A35" s="8">
        <v>32</v>
      </c>
      <c r="B35" s="10" t="str">
        <f t="shared" si="3"/>
        <v>003002</v>
      </c>
      <c r="C35" s="10" t="s">
        <v>10</v>
      </c>
      <c r="D35" s="10" t="str">
        <f>"杨雪莹"</f>
        <v>杨雪莹</v>
      </c>
      <c r="E35" s="10" t="str">
        <f t="shared" si="4"/>
        <v>女</v>
      </c>
      <c r="F35" s="10" t="str">
        <f>"32902021082916274628070"</f>
        <v>32902021082916274628070</v>
      </c>
      <c r="G35" s="11"/>
    </row>
    <row r="36" spans="1:7" s="3" customFormat="1" ht="19.5" customHeight="1">
      <c r="A36" s="9">
        <v>33</v>
      </c>
      <c r="B36" s="10" t="str">
        <f t="shared" si="3"/>
        <v>003002</v>
      </c>
      <c r="C36" s="10" t="s">
        <v>10</v>
      </c>
      <c r="D36" s="10" t="str">
        <f>"孙曼如"</f>
        <v>孙曼如</v>
      </c>
      <c r="E36" s="10" t="str">
        <f t="shared" si="4"/>
        <v>女</v>
      </c>
      <c r="F36" s="10" t="str">
        <f>"32902021083009184228608"</f>
        <v>32902021083009184228608</v>
      </c>
      <c r="G36" s="11"/>
    </row>
    <row r="37" spans="1:7" s="3" customFormat="1" ht="19.5" customHeight="1">
      <c r="A37" s="8">
        <v>34</v>
      </c>
      <c r="B37" s="10" t="str">
        <f t="shared" si="3"/>
        <v>003002</v>
      </c>
      <c r="C37" s="10" t="s">
        <v>10</v>
      </c>
      <c r="D37" s="10" t="str">
        <f>"訾彤"</f>
        <v>訾彤</v>
      </c>
      <c r="E37" s="10" t="str">
        <f t="shared" si="4"/>
        <v>女</v>
      </c>
      <c r="F37" s="10" t="str">
        <f>"32902021083015180629213"</f>
        <v>32902021083015180629213</v>
      </c>
      <c r="G37" s="11"/>
    </row>
    <row r="38" spans="1:7" s="3" customFormat="1" ht="19.5" customHeight="1">
      <c r="A38" s="8">
        <v>35</v>
      </c>
      <c r="B38" s="10" t="str">
        <f t="shared" si="3"/>
        <v>003002</v>
      </c>
      <c r="C38" s="10" t="s">
        <v>10</v>
      </c>
      <c r="D38" s="10" t="str">
        <f>"吴梦"</f>
        <v>吴梦</v>
      </c>
      <c r="E38" s="10" t="str">
        <f t="shared" si="4"/>
        <v>女</v>
      </c>
      <c r="F38" s="10" t="str">
        <f>"32902021083018022829433"</f>
        <v>32902021083018022829433</v>
      </c>
      <c r="G38" s="11"/>
    </row>
    <row r="39" spans="1:7" s="3" customFormat="1" ht="19.5" customHeight="1">
      <c r="A39" s="9">
        <v>36</v>
      </c>
      <c r="B39" s="10" t="str">
        <f t="shared" si="3"/>
        <v>003002</v>
      </c>
      <c r="C39" s="10" t="s">
        <v>10</v>
      </c>
      <c r="D39" s="10" t="str">
        <f>"王娜"</f>
        <v>王娜</v>
      </c>
      <c r="E39" s="10" t="str">
        <f t="shared" si="4"/>
        <v>女</v>
      </c>
      <c r="F39" s="10" t="str">
        <f>"32902021083020191229513"</f>
        <v>32902021083020191229513</v>
      </c>
      <c r="G39" s="11"/>
    </row>
    <row r="40" spans="1:7" s="3" customFormat="1" ht="19.5" customHeight="1">
      <c r="A40" s="8">
        <v>37</v>
      </c>
      <c r="B40" s="10" t="str">
        <f t="shared" si="3"/>
        <v>003002</v>
      </c>
      <c r="C40" s="10" t="s">
        <v>10</v>
      </c>
      <c r="D40" s="10" t="str">
        <f>"刘娟红"</f>
        <v>刘娟红</v>
      </c>
      <c r="E40" s="10" t="str">
        <f t="shared" si="4"/>
        <v>女</v>
      </c>
      <c r="F40" s="10" t="str">
        <f>"32902021083022444029623"</f>
        <v>32902021083022444029623</v>
      </c>
      <c r="G40" s="11"/>
    </row>
    <row r="41" spans="1:7" s="3" customFormat="1" ht="19.5" customHeight="1">
      <c r="A41" s="8">
        <v>38</v>
      </c>
      <c r="B41" s="10" t="str">
        <f t="shared" si="3"/>
        <v>003002</v>
      </c>
      <c r="C41" s="10" t="s">
        <v>10</v>
      </c>
      <c r="D41" s="10" t="str">
        <f>"徐兴桂"</f>
        <v>徐兴桂</v>
      </c>
      <c r="E41" s="10" t="str">
        <f t="shared" si="4"/>
        <v>女</v>
      </c>
      <c r="F41" s="10" t="str">
        <f>"32902021083108155629674"</f>
        <v>32902021083108155629674</v>
      </c>
      <c r="G41" s="11"/>
    </row>
    <row r="42" spans="1:7" s="3" customFormat="1" ht="19.5" customHeight="1">
      <c r="A42" s="9">
        <v>39</v>
      </c>
      <c r="B42" s="10" t="str">
        <f t="shared" si="3"/>
        <v>003002</v>
      </c>
      <c r="C42" s="10" t="s">
        <v>10</v>
      </c>
      <c r="D42" s="10" t="str">
        <f>"李姿璇"</f>
        <v>李姿璇</v>
      </c>
      <c r="E42" s="10" t="str">
        <f t="shared" si="4"/>
        <v>女</v>
      </c>
      <c r="F42" s="10" t="str">
        <f>"32902021083113043529913"</f>
        <v>32902021083113043529913</v>
      </c>
      <c r="G42" s="11"/>
    </row>
    <row r="43" spans="1:7" s="3" customFormat="1" ht="19.5" customHeight="1">
      <c r="A43" s="8">
        <v>40</v>
      </c>
      <c r="B43" s="10" t="str">
        <f aca="true" t="shared" si="5" ref="B43:B60">"003003"</f>
        <v>003003</v>
      </c>
      <c r="C43" s="10" t="s">
        <v>11</v>
      </c>
      <c r="D43" s="10" t="str">
        <f>"孔明"</f>
        <v>孔明</v>
      </c>
      <c r="E43" s="10" t="str">
        <f>"男"</f>
        <v>男</v>
      </c>
      <c r="F43" s="10" t="str">
        <f>"32902021082710053025301"</f>
        <v>32902021082710053025301</v>
      </c>
      <c r="G43" s="11"/>
    </row>
    <row r="44" spans="1:7" s="3" customFormat="1" ht="19.5" customHeight="1">
      <c r="A44" s="8">
        <v>41</v>
      </c>
      <c r="B44" s="10" t="str">
        <f t="shared" si="5"/>
        <v>003003</v>
      </c>
      <c r="C44" s="10" t="s">
        <v>11</v>
      </c>
      <c r="D44" s="10" t="str">
        <f>"聂梦圆"</f>
        <v>聂梦圆</v>
      </c>
      <c r="E44" s="10" t="str">
        <f>"男"</f>
        <v>男</v>
      </c>
      <c r="F44" s="10" t="str">
        <f>"32902021082711363925430"</f>
        <v>32902021082711363925430</v>
      </c>
      <c r="G44" s="11"/>
    </row>
    <row r="45" spans="1:7" s="3" customFormat="1" ht="19.5" customHeight="1">
      <c r="A45" s="9">
        <v>42</v>
      </c>
      <c r="B45" s="10" t="str">
        <f t="shared" si="5"/>
        <v>003003</v>
      </c>
      <c r="C45" s="10" t="s">
        <v>11</v>
      </c>
      <c r="D45" s="10" t="str">
        <f>"李贤松"</f>
        <v>李贤松</v>
      </c>
      <c r="E45" s="10" t="str">
        <f>"男"</f>
        <v>男</v>
      </c>
      <c r="F45" s="10" t="str">
        <f>"32902021082712013525449"</f>
        <v>32902021082712013525449</v>
      </c>
      <c r="G45" s="11"/>
    </row>
    <row r="46" spans="1:7" s="3" customFormat="1" ht="19.5" customHeight="1">
      <c r="A46" s="8">
        <v>43</v>
      </c>
      <c r="B46" s="10" t="str">
        <f t="shared" si="5"/>
        <v>003003</v>
      </c>
      <c r="C46" s="10" t="s">
        <v>11</v>
      </c>
      <c r="D46" s="10" t="str">
        <f>"何茜"</f>
        <v>何茜</v>
      </c>
      <c r="E46" s="10" t="str">
        <f>"女"</f>
        <v>女</v>
      </c>
      <c r="F46" s="10" t="str">
        <f>"32902021082715023725563"</f>
        <v>32902021082715023725563</v>
      </c>
      <c r="G46" s="11"/>
    </row>
    <row r="47" spans="1:7" s="3" customFormat="1" ht="19.5" customHeight="1">
      <c r="A47" s="8">
        <v>44</v>
      </c>
      <c r="B47" s="10" t="str">
        <f t="shared" si="5"/>
        <v>003003</v>
      </c>
      <c r="C47" s="10" t="s">
        <v>11</v>
      </c>
      <c r="D47" s="10" t="str">
        <f>"章旭东"</f>
        <v>章旭东</v>
      </c>
      <c r="E47" s="10" t="str">
        <f>"男"</f>
        <v>男</v>
      </c>
      <c r="F47" s="10" t="str">
        <f>"32902021082721512725760"</f>
        <v>32902021082721512725760</v>
      </c>
      <c r="G47" s="11"/>
    </row>
    <row r="48" spans="1:7" s="3" customFormat="1" ht="19.5" customHeight="1">
      <c r="A48" s="9">
        <v>45</v>
      </c>
      <c r="B48" s="10" t="str">
        <f t="shared" si="5"/>
        <v>003003</v>
      </c>
      <c r="C48" s="10" t="s">
        <v>11</v>
      </c>
      <c r="D48" s="10" t="str">
        <f>"杨志东"</f>
        <v>杨志东</v>
      </c>
      <c r="E48" s="10" t="str">
        <f>"男"</f>
        <v>男</v>
      </c>
      <c r="F48" s="10" t="str">
        <f>"32902021082810364726296"</f>
        <v>32902021082810364726296</v>
      </c>
      <c r="G48" s="11"/>
    </row>
    <row r="49" spans="1:7" s="3" customFormat="1" ht="19.5" customHeight="1">
      <c r="A49" s="8">
        <v>46</v>
      </c>
      <c r="B49" s="10" t="str">
        <f t="shared" si="5"/>
        <v>003003</v>
      </c>
      <c r="C49" s="10" t="s">
        <v>11</v>
      </c>
      <c r="D49" s="10" t="str">
        <f>"牛于文"</f>
        <v>牛于文</v>
      </c>
      <c r="E49" s="10" t="str">
        <f>"男"</f>
        <v>男</v>
      </c>
      <c r="F49" s="10" t="str">
        <f>"32902021082815030726848"</f>
        <v>32902021082815030726848</v>
      </c>
      <c r="G49" s="11"/>
    </row>
    <row r="50" spans="1:7" s="3" customFormat="1" ht="19.5" customHeight="1">
      <c r="A50" s="8">
        <v>47</v>
      </c>
      <c r="B50" s="10" t="str">
        <f t="shared" si="5"/>
        <v>003003</v>
      </c>
      <c r="C50" s="10" t="s">
        <v>11</v>
      </c>
      <c r="D50" s="10" t="str">
        <f>"黄泓盛"</f>
        <v>黄泓盛</v>
      </c>
      <c r="E50" s="10" t="str">
        <f>"男"</f>
        <v>男</v>
      </c>
      <c r="F50" s="10" t="str">
        <f>"32902021082820352127334"</f>
        <v>32902021082820352127334</v>
      </c>
      <c r="G50" s="11"/>
    </row>
    <row r="51" spans="1:7" s="3" customFormat="1" ht="19.5" customHeight="1">
      <c r="A51" s="9">
        <v>48</v>
      </c>
      <c r="B51" s="10" t="str">
        <f t="shared" si="5"/>
        <v>003003</v>
      </c>
      <c r="C51" s="10" t="s">
        <v>11</v>
      </c>
      <c r="D51" s="10" t="str">
        <f>"朱莉芹"</f>
        <v>朱莉芹</v>
      </c>
      <c r="E51" s="10" t="str">
        <f>"女"</f>
        <v>女</v>
      </c>
      <c r="F51" s="10" t="str">
        <f>"32902021082908425527562"</f>
        <v>32902021082908425527562</v>
      </c>
      <c r="G51" s="11"/>
    </row>
    <row r="52" spans="1:7" s="3" customFormat="1" ht="19.5" customHeight="1">
      <c r="A52" s="8">
        <v>49</v>
      </c>
      <c r="B52" s="10" t="str">
        <f t="shared" si="5"/>
        <v>003003</v>
      </c>
      <c r="C52" s="10" t="s">
        <v>11</v>
      </c>
      <c r="D52" s="10" t="str">
        <f>"张泽中"</f>
        <v>张泽中</v>
      </c>
      <c r="E52" s="10" t="str">
        <f>"男"</f>
        <v>男</v>
      </c>
      <c r="F52" s="10" t="str">
        <f>"32902021082912081127821"</f>
        <v>32902021082912081127821</v>
      </c>
      <c r="G52" s="11"/>
    </row>
    <row r="53" spans="1:7" s="3" customFormat="1" ht="19.5" customHeight="1">
      <c r="A53" s="8">
        <v>50</v>
      </c>
      <c r="B53" s="10" t="str">
        <f t="shared" si="5"/>
        <v>003003</v>
      </c>
      <c r="C53" s="10" t="s">
        <v>11</v>
      </c>
      <c r="D53" s="10" t="str">
        <f>"郑宇"</f>
        <v>郑宇</v>
      </c>
      <c r="E53" s="10" t="str">
        <f>"男"</f>
        <v>男</v>
      </c>
      <c r="F53" s="10" t="str">
        <f>"32902021082918113128150"</f>
        <v>32902021082918113128150</v>
      </c>
      <c r="G53" s="11"/>
    </row>
    <row r="54" spans="1:7" s="3" customFormat="1" ht="19.5" customHeight="1">
      <c r="A54" s="9">
        <v>51</v>
      </c>
      <c r="B54" s="10" t="str">
        <f t="shared" si="5"/>
        <v>003003</v>
      </c>
      <c r="C54" s="10" t="s">
        <v>11</v>
      </c>
      <c r="D54" s="10" t="str">
        <f>"沈小沈"</f>
        <v>沈小沈</v>
      </c>
      <c r="E54" s="10" t="str">
        <f>"男"</f>
        <v>男</v>
      </c>
      <c r="F54" s="10" t="str">
        <f>"32902021083013050129028"</f>
        <v>32902021083013050129028</v>
      </c>
      <c r="G54" s="11"/>
    </row>
    <row r="55" spans="1:7" s="3" customFormat="1" ht="19.5" customHeight="1">
      <c r="A55" s="8">
        <v>52</v>
      </c>
      <c r="B55" s="10" t="str">
        <f t="shared" si="5"/>
        <v>003003</v>
      </c>
      <c r="C55" s="10" t="s">
        <v>11</v>
      </c>
      <c r="D55" s="10" t="str">
        <f>"晏璐"</f>
        <v>晏璐</v>
      </c>
      <c r="E55" s="10" t="str">
        <f>"女"</f>
        <v>女</v>
      </c>
      <c r="F55" s="10" t="str">
        <f>"32902021083016074229285"</f>
        <v>32902021083016074229285</v>
      </c>
      <c r="G55" s="11"/>
    </row>
    <row r="56" spans="1:7" s="3" customFormat="1" ht="19.5" customHeight="1">
      <c r="A56" s="8">
        <v>53</v>
      </c>
      <c r="B56" s="10" t="str">
        <f t="shared" si="5"/>
        <v>003003</v>
      </c>
      <c r="C56" s="10" t="s">
        <v>11</v>
      </c>
      <c r="D56" s="10" t="str">
        <f>"范晶晶"</f>
        <v>范晶晶</v>
      </c>
      <c r="E56" s="10" t="str">
        <f>"女"</f>
        <v>女</v>
      </c>
      <c r="F56" s="10" t="str">
        <f>"32902021083022454729624"</f>
        <v>32902021083022454729624</v>
      </c>
      <c r="G56" s="11"/>
    </row>
    <row r="57" spans="1:7" s="3" customFormat="1" ht="19.5" customHeight="1">
      <c r="A57" s="9">
        <v>54</v>
      </c>
      <c r="B57" s="10" t="str">
        <f t="shared" si="5"/>
        <v>003003</v>
      </c>
      <c r="C57" s="10" t="s">
        <v>11</v>
      </c>
      <c r="D57" s="10" t="str">
        <f>"甘加应"</f>
        <v>甘加应</v>
      </c>
      <c r="E57" s="10" t="str">
        <f>"男"</f>
        <v>男</v>
      </c>
      <c r="F57" s="10" t="str">
        <f>"32902021083100014929652"</f>
        <v>32902021083100014929652</v>
      </c>
      <c r="G57" s="11"/>
    </row>
    <row r="58" spans="1:7" s="3" customFormat="1" ht="19.5" customHeight="1">
      <c r="A58" s="8">
        <v>55</v>
      </c>
      <c r="B58" s="10" t="str">
        <f t="shared" si="5"/>
        <v>003003</v>
      </c>
      <c r="C58" s="10" t="s">
        <v>11</v>
      </c>
      <c r="D58" s="10" t="str">
        <f>"叶飞"</f>
        <v>叶飞</v>
      </c>
      <c r="E58" s="10" t="str">
        <f>"男"</f>
        <v>男</v>
      </c>
      <c r="F58" s="10" t="str">
        <f>"32902021083106141429660"</f>
        <v>32902021083106141429660</v>
      </c>
      <c r="G58" s="11"/>
    </row>
    <row r="59" spans="1:7" s="3" customFormat="1" ht="19.5" customHeight="1">
      <c r="A59" s="8">
        <v>56</v>
      </c>
      <c r="B59" s="10" t="str">
        <f t="shared" si="5"/>
        <v>003003</v>
      </c>
      <c r="C59" s="10" t="s">
        <v>11</v>
      </c>
      <c r="D59" s="10" t="str">
        <f>"杨力"</f>
        <v>杨力</v>
      </c>
      <c r="E59" s="10" t="str">
        <f>"男"</f>
        <v>男</v>
      </c>
      <c r="F59" s="10" t="str">
        <f>"32902021083108121629672"</f>
        <v>32902021083108121629672</v>
      </c>
      <c r="G59" s="11"/>
    </row>
    <row r="60" spans="1:7" s="3" customFormat="1" ht="19.5" customHeight="1">
      <c r="A60" s="9">
        <v>57</v>
      </c>
      <c r="B60" s="10" t="str">
        <f t="shared" si="5"/>
        <v>003003</v>
      </c>
      <c r="C60" s="10" t="s">
        <v>11</v>
      </c>
      <c r="D60" s="10" t="str">
        <f>"杨立文"</f>
        <v>杨立文</v>
      </c>
      <c r="E60" s="10" t="str">
        <f>"男"</f>
        <v>男</v>
      </c>
      <c r="F60" s="10" t="str">
        <f>"32902021083116582330184"</f>
        <v>32902021083116582330184</v>
      </c>
      <c r="G60" s="11"/>
    </row>
    <row r="61" spans="1:7" s="3" customFormat="1" ht="19.5" customHeight="1">
      <c r="A61" s="8">
        <v>58</v>
      </c>
      <c r="B61" s="10" t="str">
        <f aca="true" t="shared" si="6" ref="B61:B67">"003004"</f>
        <v>003004</v>
      </c>
      <c r="C61" s="10" t="s">
        <v>12</v>
      </c>
      <c r="D61" s="10" t="str">
        <f>"赵一一"</f>
        <v>赵一一</v>
      </c>
      <c r="E61" s="10" t="str">
        <f aca="true" t="shared" si="7" ref="E61:E72">"女"</f>
        <v>女</v>
      </c>
      <c r="F61" s="10" t="str">
        <f>"32902021082717145325654"</f>
        <v>32902021082717145325654</v>
      </c>
      <c r="G61" s="11"/>
    </row>
    <row r="62" spans="1:7" s="3" customFormat="1" ht="19.5" customHeight="1">
      <c r="A62" s="8">
        <v>59</v>
      </c>
      <c r="B62" s="10" t="str">
        <f t="shared" si="6"/>
        <v>003004</v>
      </c>
      <c r="C62" s="10" t="s">
        <v>12</v>
      </c>
      <c r="D62" s="10" t="str">
        <f>"王薛婷"</f>
        <v>王薛婷</v>
      </c>
      <c r="E62" s="10" t="str">
        <f t="shared" si="7"/>
        <v>女</v>
      </c>
      <c r="F62" s="10" t="str">
        <f>"32902021082809532526142"</f>
        <v>32902021082809532526142</v>
      </c>
      <c r="G62" s="11"/>
    </row>
    <row r="63" spans="1:7" s="3" customFormat="1" ht="19.5" customHeight="1">
      <c r="A63" s="9">
        <v>60</v>
      </c>
      <c r="B63" s="10" t="str">
        <f t="shared" si="6"/>
        <v>003004</v>
      </c>
      <c r="C63" s="10" t="s">
        <v>12</v>
      </c>
      <c r="D63" s="10" t="str">
        <f>"戚蕊"</f>
        <v>戚蕊</v>
      </c>
      <c r="E63" s="10" t="str">
        <f t="shared" si="7"/>
        <v>女</v>
      </c>
      <c r="F63" s="10" t="str">
        <f>"32902021083008085528495"</f>
        <v>32902021083008085528495</v>
      </c>
      <c r="G63" s="11"/>
    </row>
    <row r="64" spans="1:7" s="3" customFormat="1" ht="19.5" customHeight="1">
      <c r="A64" s="8">
        <v>61</v>
      </c>
      <c r="B64" s="10" t="str">
        <f t="shared" si="6"/>
        <v>003004</v>
      </c>
      <c r="C64" s="10" t="s">
        <v>12</v>
      </c>
      <c r="D64" s="10" t="str">
        <f>"陈若冰"</f>
        <v>陈若冰</v>
      </c>
      <c r="E64" s="10" t="str">
        <f t="shared" si="7"/>
        <v>女</v>
      </c>
      <c r="F64" s="10" t="str">
        <f>"32902021083008193028506"</f>
        <v>32902021083008193028506</v>
      </c>
      <c r="G64" s="11"/>
    </row>
    <row r="65" spans="1:7" s="3" customFormat="1" ht="19.5" customHeight="1">
      <c r="A65" s="8">
        <v>62</v>
      </c>
      <c r="B65" s="10" t="str">
        <f t="shared" si="6"/>
        <v>003004</v>
      </c>
      <c r="C65" s="10" t="s">
        <v>12</v>
      </c>
      <c r="D65" s="10" t="str">
        <f>"吴明鸽"</f>
        <v>吴明鸽</v>
      </c>
      <c r="E65" s="10" t="str">
        <f t="shared" si="7"/>
        <v>女</v>
      </c>
      <c r="F65" s="10" t="str">
        <f>"32902021083020233129517"</f>
        <v>32902021083020233129517</v>
      </c>
      <c r="G65" s="11"/>
    </row>
    <row r="66" spans="1:7" s="3" customFormat="1" ht="19.5" customHeight="1">
      <c r="A66" s="9">
        <v>63</v>
      </c>
      <c r="B66" s="10" t="str">
        <f t="shared" si="6"/>
        <v>003004</v>
      </c>
      <c r="C66" s="10" t="s">
        <v>12</v>
      </c>
      <c r="D66" s="10" t="str">
        <f>"胡锦"</f>
        <v>胡锦</v>
      </c>
      <c r="E66" s="10" t="str">
        <f t="shared" si="7"/>
        <v>女</v>
      </c>
      <c r="F66" s="10" t="str">
        <f>"32902021083113472029929"</f>
        <v>32902021083113472029929</v>
      </c>
      <c r="G66" s="11"/>
    </row>
    <row r="67" spans="1:7" s="3" customFormat="1" ht="19.5" customHeight="1">
      <c r="A67" s="8">
        <v>64</v>
      </c>
      <c r="B67" s="10" t="str">
        <f t="shared" si="6"/>
        <v>003004</v>
      </c>
      <c r="C67" s="10" t="s">
        <v>12</v>
      </c>
      <c r="D67" s="10" t="str">
        <f>"姬玉"</f>
        <v>姬玉</v>
      </c>
      <c r="E67" s="10" t="str">
        <f t="shared" si="7"/>
        <v>女</v>
      </c>
      <c r="F67" s="10" t="str">
        <f>"32902021083117251530480"</f>
        <v>32902021083117251530480</v>
      </c>
      <c r="G67" s="11"/>
    </row>
    <row r="68" spans="1:7" s="3" customFormat="1" ht="19.5" customHeight="1">
      <c r="A68" s="8">
        <v>65</v>
      </c>
      <c r="B68" s="10" t="str">
        <f aca="true" t="shared" si="8" ref="B68:B77">"003005"</f>
        <v>003005</v>
      </c>
      <c r="C68" s="10" t="s">
        <v>13</v>
      </c>
      <c r="D68" s="10" t="str">
        <f>"易梦"</f>
        <v>易梦</v>
      </c>
      <c r="E68" s="10" t="str">
        <f t="shared" si="7"/>
        <v>女</v>
      </c>
      <c r="F68" s="10" t="str">
        <f>"32902021082709323624484"</f>
        <v>32902021082709323624484</v>
      </c>
      <c r="G68" s="11"/>
    </row>
    <row r="69" spans="1:7" s="3" customFormat="1" ht="19.5" customHeight="1">
      <c r="A69" s="9">
        <v>66</v>
      </c>
      <c r="B69" s="10" t="str">
        <f t="shared" si="8"/>
        <v>003005</v>
      </c>
      <c r="C69" s="10" t="s">
        <v>13</v>
      </c>
      <c r="D69" s="10" t="str">
        <f>"李珂"</f>
        <v>李珂</v>
      </c>
      <c r="E69" s="10" t="str">
        <f t="shared" si="7"/>
        <v>女</v>
      </c>
      <c r="F69" s="10" t="str">
        <f>"32902021082710194625325"</f>
        <v>32902021082710194625325</v>
      </c>
      <c r="G69" s="11"/>
    </row>
    <row r="70" spans="1:7" s="3" customFormat="1" ht="19.5" customHeight="1">
      <c r="A70" s="8">
        <v>67</v>
      </c>
      <c r="B70" s="10" t="str">
        <f t="shared" si="8"/>
        <v>003005</v>
      </c>
      <c r="C70" s="10" t="s">
        <v>13</v>
      </c>
      <c r="D70" s="10" t="str">
        <f>"姜子琪"</f>
        <v>姜子琪</v>
      </c>
      <c r="E70" s="10" t="str">
        <f t="shared" si="7"/>
        <v>女</v>
      </c>
      <c r="F70" s="10" t="str">
        <f>"32902021082710430325361"</f>
        <v>32902021082710430325361</v>
      </c>
      <c r="G70" s="11"/>
    </row>
    <row r="71" spans="1:7" s="3" customFormat="1" ht="19.5" customHeight="1">
      <c r="A71" s="8">
        <v>68</v>
      </c>
      <c r="B71" s="10" t="str">
        <f t="shared" si="8"/>
        <v>003005</v>
      </c>
      <c r="C71" s="10" t="s">
        <v>13</v>
      </c>
      <c r="D71" s="10" t="str">
        <f>"张小影"</f>
        <v>张小影</v>
      </c>
      <c r="E71" s="10" t="str">
        <f t="shared" si="7"/>
        <v>女</v>
      </c>
      <c r="F71" s="10" t="str">
        <f>"32902021082713161525498"</f>
        <v>32902021082713161525498</v>
      </c>
      <c r="G71" s="11"/>
    </row>
    <row r="72" spans="1:7" s="3" customFormat="1" ht="19.5" customHeight="1">
      <c r="A72" s="9">
        <v>69</v>
      </c>
      <c r="B72" s="10" t="str">
        <f t="shared" si="8"/>
        <v>003005</v>
      </c>
      <c r="C72" s="10" t="s">
        <v>13</v>
      </c>
      <c r="D72" s="10" t="str">
        <f>"李琼"</f>
        <v>李琼</v>
      </c>
      <c r="E72" s="10" t="str">
        <f t="shared" si="7"/>
        <v>女</v>
      </c>
      <c r="F72" s="10" t="str">
        <f>"32902021082718582925690"</f>
        <v>32902021082718582925690</v>
      </c>
      <c r="G72" s="11"/>
    </row>
    <row r="73" spans="1:7" s="3" customFormat="1" ht="19.5" customHeight="1">
      <c r="A73" s="8">
        <v>70</v>
      </c>
      <c r="B73" s="10" t="str">
        <f t="shared" si="8"/>
        <v>003005</v>
      </c>
      <c r="C73" s="10" t="s">
        <v>13</v>
      </c>
      <c r="D73" s="10" t="str">
        <f>"刘畅"</f>
        <v>刘畅</v>
      </c>
      <c r="E73" s="10" t="str">
        <f>"男"</f>
        <v>男</v>
      </c>
      <c r="F73" s="10" t="str">
        <f>"32902021082721420925754"</f>
        <v>32902021082721420925754</v>
      </c>
      <c r="G73" s="11"/>
    </row>
    <row r="74" spans="1:7" s="3" customFormat="1" ht="19.5" customHeight="1">
      <c r="A74" s="8">
        <v>71</v>
      </c>
      <c r="B74" s="10" t="str">
        <f t="shared" si="8"/>
        <v>003005</v>
      </c>
      <c r="C74" s="10" t="s">
        <v>13</v>
      </c>
      <c r="D74" s="10" t="str">
        <f>"卢普庆"</f>
        <v>卢普庆</v>
      </c>
      <c r="E74" s="10" t="str">
        <f>"男"</f>
        <v>男</v>
      </c>
      <c r="F74" s="10" t="str">
        <f>"32902021082722222625781"</f>
        <v>32902021082722222625781</v>
      </c>
      <c r="G74" s="11"/>
    </row>
    <row r="75" spans="1:7" s="3" customFormat="1" ht="19.5" customHeight="1">
      <c r="A75" s="9">
        <v>72</v>
      </c>
      <c r="B75" s="10" t="str">
        <f t="shared" si="8"/>
        <v>003005</v>
      </c>
      <c r="C75" s="10" t="s">
        <v>13</v>
      </c>
      <c r="D75" s="10" t="str">
        <f>"查玉莹"</f>
        <v>查玉莹</v>
      </c>
      <c r="E75" s="10" t="str">
        <f>"女"</f>
        <v>女</v>
      </c>
      <c r="F75" s="10" t="str">
        <f>"32902021082814501526826"</f>
        <v>32902021082814501526826</v>
      </c>
      <c r="G75" s="11"/>
    </row>
    <row r="76" spans="1:7" s="3" customFormat="1" ht="19.5" customHeight="1">
      <c r="A76" s="8">
        <v>73</v>
      </c>
      <c r="B76" s="10" t="str">
        <f t="shared" si="8"/>
        <v>003005</v>
      </c>
      <c r="C76" s="10" t="s">
        <v>13</v>
      </c>
      <c r="D76" s="10" t="str">
        <f>"云鹏"</f>
        <v>云鹏</v>
      </c>
      <c r="E76" s="10" t="str">
        <f>"男"</f>
        <v>男</v>
      </c>
      <c r="F76" s="10" t="str">
        <f>"32902021082818104827161"</f>
        <v>32902021082818104827161</v>
      </c>
      <c r="G76" s="11"/>
    </row>
    <row r="77" spans="1:7" s="3" customFormat="1" ht="19.5" customHeight="1">
      <c r="A77" s="8">
        <v>74</v>
      </c>
      <c r="B77" s="10" t="str">
        <f t="shared" si="8"/>
        <v>003005</v>
      </c>
      <c r="C77" s="10" t="s">
        <v>13</v>
      </c>
      <c r="D77" s="10" t="str">
        <f>"任明生"</f>
        <v>任明生</v>
      </c>
      <c r="E77" s="10" t="str">
        <f>"男"</f>
        <v>男</v>
      </c>
      <c r="F77" s="10" t="str">
        <f>"32902021082919461128234"</f>
        <v>32902021082919461128234</v>
      </c>
      <c r="G77" s="11"/>
    </row>
    <row r="78" spans="1:7" s="3" customFormat="1" ht="19.5" customHeight="1">
      <c r="A78" s="9">
        <v>75</v>
      </c>
      <c r="B78" s="10" t="str">
        <f>"003006"</f>
        <v>003006</v>
      </c>
      <c r="C78" s="10" t="s">
        <v>14</v>
      </c>
      <c r="D78" s="10" t="str">
        <f>"赵子睿"</f>
        <v>赵子睿</v>
      </c>
      <c r="E78" s="10" t="str">
        <f>"女"</f>
        <v>女</v>
      </c>
      <c r="F78" s="10" t="str">
        <f>"32902021082710134925315"</f>
        <v>32902021082710134925315</v>
      </c>
      <c r="G78" s="11"/>
    </row>
    <row r="79" spans="1:7" s="3" customFormat="1" ht="19.5" customHeight="1">
      <c r="A79" s="8">
        <v>76</v>
      </c>
      <c r="B79" s="10" t="str">
        <f>"003006"</f>
        <v>003006</v>
      </c>
      <c r="C79" s="10" t="s">
        <v>14</v>
      </c>
      <c r="D79" s="10" t="str">
        <f>"燕浩浩"</f>
        <v>燕浩浩</v>
      </c>
      <c r="E79" s="10" t="str">
        <f>"男"</f>
        <v>男</v>
      </c>
      <c r="F79" s="10" t="str">
        <f>"32902021082715055925568"</f>
        <v>32902021082715055925568</v>
      </c>
      <c r="G79" s="11"/>
    </row>
    <row r="80" spans="1:7" s="3" customFormat="1" ht="19.5" customHeight="1">
      <c r="A80" s="8">
        <v>77</v>
      </c>
      <c r="B80" s="10" t="str">
        <f>"003006"</f>
        <v>003006</v>
      </c>
      <c r="C80" s="10" t="s">
        <v>14</v>
      </c>
      <c r="D80" s="10" t="str">
        <f>"史敬宇"</f>
        <v>史敬宇</v>
      </c>
      <c r="E80" s="10" t="str">
        <f>"男"</f>
        <v>男</v>
      </c>
      <c r="F80" s="10" t="str">
        <f>"32902021082810275426267"</f>
        <v>32902021082810275426267</v>
      </c>
      <c r="G80" s="11"/>
    </row>
    <row r="81" spans="1:7" s="3" customFormat="1" ht="19.5" customHeight="1">
      <c r="A81" s="9">
        <v>78</v>
      </c>
      <c r="B81" s="10" t="str">
        <f>"003006"</f>
        <v>003006</v>
      </c>
      <c r="C81" s="10" t="s">
        <v>14</v>
      </c>
      <c r="D81" s="10" t="str">
        <f>"李宇飞"</f>
        <v>李宇飞</v>
      </c>
      <c r="E81" s="10" t="str">
        <f>"男"</f>
        <v>男</v>
      </c>
      <c r="F81" s="10" t="str">
        <f>"32902021082921384028359"</f>
        <v>32902021082921384028359</v>
      </c>
      <c r="G81" s="11"/>
    </row>
    <row r="82" spans="1:7" s="3" customFormat="1" ht="19.5" customHeight="1">
      <c r="A82" s="8">
        <v>79</v>
      </c>
      <c r="B82" s="10" t="str">
        <f>"003007"</f>
        <v>003007</v>
      </c>
      <c r="C82" s="10" t="s">
        <v>15</v>
      </c>
      <c r="D82" s="10" t="str">
        <f>"黄艳萍"</f>
        <v>黄艳萍</v>
      </c>
      <c r="E82" s="10" t="str">
        <f>"女"</f>
        <v>女</v>
      </c>
      <c r="F82" s="10" t="str">
        <f>"32902021082708534224416"</f>
        <v>32902021082708534224416</v>
      </c>
      <c r="G82" s="11"/>
    </row>
    <row r="83" spans="1:7" s="3" customFormat="1" ht="19.5" customHeight="1">
      <c r="A83" s="8">
        <v>80</v>
      </c>
      <c r="B83" s="10" t="str">
        <f>"003007"</f>
        <v>003007</v>
      </c>
      <c r="C83" s="10" t="s">
        <v>15</v>
      </c>
      <c r="D83" s="10" t="str">
        <f>"张倩"</f>
        <v>张倩</v>
      </c>
      <c r="E83" s="10" t="str">
        <f>"女"</f>
        <v>女</v>
      </c>
      <c r="F83" s="10" t="str">
        <f>"32902021082822495927478"</f>
        <v>32902021082822495927478</v>
      </c>
      <c r="G83" s="11"/>
    </row>
    <row r="84" spans="1:7" s="3" customFormat="1" ht="19.5" customHeight="1">
      <c r="A84" s="9">
        <v>81</v>
      </c>
      <c r="B84" s="10" t="str">
        <f aca="true" t="shared" si="9" ref="B84:B90">"003008"</f>
        <v>003008</v>
      </c>
      <c r="C84" s="10" t="s">
        <v>16</v>
      </c>
      <c r="D84" s="10" t="str">
        <f>"苏乐乐"</f>
        <v>苏乐乐</v>
      </c>
      <c r="E84" s="10" t="str">
        <f>"男"</f>
        <v>男</v>
      </c>
      <c r="F84" s="10" t="str">
        <f>"32902021082721195425743"</f>
        <v>32902021082721195425743</v>
      </c>
      <c r="G84" s="11"/>
    </row>
    <row r="85" spans="1:7" s="3" customFormat="1" ht="19.5" customHeight="1">
      <c r="A85" s="8">
        <v>82</v>
      </c>
      <c r="B85" s="10" t="str">
        <f t="shared" si="9"/>
        <v>003008</v>
      </c>
      <c r="C85" s="10" t="s">
        <v>16</v>
      </c>
      <c r="D85" s="10" t="str">
        <f>"王乐乐"</f>
        <v>王乐乐</v>
      </c>
      <c r="E85" s="10" t="str">
        <f>"女"</f>
        <v>女</v>
      </c>
      <c r="F85" s="10" t="str">
        <f>"32902021082807510325817"</f>
        <v>32902021082807510325817</v>
      </c>
      <c r="G85" s="11"/>
    </row>
    <row r="86" spans="1:7" s="3" customFormat="1" ht="19.5" customHeight="1">
      <c r="A86" s="8">
        <v>83</v>
      </c>
      <c r="B86" s="10" t="str">
        <f t="shared" si="9"/>
        <v>003008</v>
      </c>
      <c r="C86" s="10" t="s">
        <v>16</v>
      </c>
      <c r="D86" s="10" t="str">
        <f>"蔡朝翔"</f>
        <v>蔡朝翔</v>
      </c>
      <c r="E86" s="10" t="str">
        <f>"男"</f>
        <v>男</v>
      </c>
      <c r="F86" s="10" t="str">
        <f>"32902021082807515525818"</f>
        <v>32902021082807515525818</v>
      </c>
      <c r="G86" s="11"/>
    </row>
    <row r="87" spans="1:7" s="3" customFormat="1" ht="19.5" customHeight="1">
      <c r="A87" s="9">
        <v>84</v>
      </c>
      <c r="B87" s="10" t="str">
        <f t="shared" si="9"/>
        <v>003008</v>
      </c>
      <c r="C87" s="10" t="s">
        <v>16</v>
      </c>
      <c r="D87" s="10" t="str">
        <f>"张娟娟"</f>
        <v>张娟娟</v>
      </c>
      <c r="E87" s="10" t="str">
        <f>"女"</f>
        <v>女</v>
      </c>
      <c r="F87" s="10" t="str">
        <f>"32902021082814155126760"</f>
        <v>32902021082814155126760</v>
      </c>
      <c r="G87" s="11"/>
    </row>
    <row r="88" spans="1:7" s="3" customFormat="1" ht="19.5" customHeight="1">
      <c r="A88" s="8">
        <v>85</v>
      </c>
      <c r="B88" s="10" t="str">
        <f t="shared" si="9"/>
        <v>003008</v>
      </c>
      <c r="C88" s="10" t="s">
        <v>16</v>
      </c>
      <c r="D88" s="10" t="str">
        <f>"陈航"</f>
        <v>陈航</v>
      </c>
      <c r="E88" s="10" t="str">
        <f>"男"</f>
        <v>男</v>
      </c>
      <c r="F88" s="10" t="str">
        <f>"32902021082916272128069"</f>
        <v>32902021082916272128069</v>
      </c>
      <c r="G88" s="11"/>
    </row>
    <row r="89" spans="1:7" s="3" customFormat="1" ht="19.5" customHeight="1">
      <c r="A89" s="8">
        <v>86</v>
      </c>
      <c r="B89" s="10" t="str">
        <f t="shared" si="9"/>
        <v>003008</v>
      </c>
      <c r="C89" s="10" t="s">
        <v>16</v>
      </c>
      <c r="D89" s="10" t="str">
        <f>"徐雨童"</f>
        <v>徐雨童</v>
      </c>
      <c r="E89" s="10" t="str">
        <f>"女"</f>
        <v>女</v>
      </c>
      <c r="F89" s="10" t="str">
        <f>"32902021083022043729606"</f>
        <v>32902021083022043729606</v>
      </c>
      <c r="G89" s="11"/>
    </row>
    <row r="90" spans="1:7" s="3" customFormat="1" ht="19.5" customHeight="1">
      <c r="A90" s="9">
        <v>87</v>
      </c>
      <c r="B90" s="10" t="str">
        <f t="shared" si="9"/>
        <v>003008</v>
      </c>
      <c r="C90" s="10" t="s">
        <v>16</v>
      </c>
      <c r="D90" s="10" t="str">
        <f>"郑楷涵"</f>
        <v>郑楷涵</v>
      </c>
      <c r="E90" s="10" t="str">
        <f>"男"</f>
        <v>男</v>
      </c>
      <c r="F90" s="10" t="str">
        <f>"32902021083114515729982"</f>
        <v>32902021083114515729982</v>
      </c>
      <c r="G90" s="11"/>
    </row>
  </sheetData>
  <sheetProtection/>
  <autoFilter ref="B3:E90"/>
  <mergeCells count="2">
    <mergeCell ref="A1:G1"/>
    <mergeCell ref="A2:G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2021-09-02T00:47:17Z</dcterms:created>
  <dcterms:modified xsi:type="dcterms:W3CDTF">2021-09-07T05:59:30Z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83F68B0BFBCB4141918647CE7C8A782E</vt:lpwstr>
  </property>
</Properties>
</file>